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lerk\Dropbox\Chirbury\Accounts\"/>
    </mc:Choice>
  </mc:AlternateContent>
  <xr:revisionPtr revIDLastSave="0" documentId="13_ncr:1_{FB9F1019-A43C-43BD-9D6D-D458C69EAD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uary 24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4" i="1" l="1"/>
  <c r="J68" i="1"/>
  <c r="B66" i="1"/>
  <c r="C66" i="1"/>
  <c r="D66" i="1"/>
  <c r="F66" i="1"/>
  <c r="A65" i="1"/>
  <c r="J70" i="1"/>
  <c r="K66" i="1"/>
  <c r="L66" i="1"/>
  <c r="M66" i="1"/>
  <c r="N66" i="1"/>
  <c r="Q66" i="1"/>
  <c r="J71" i="1"/>
  <c r="J73" i="1"/>
  <c r="E66" i="1"/>
  <c r="G66" i="1"/>
  <c r="B70" i="1"/>
  <c r="R4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64" i="1"/>
  <c r="R64" i="1"/>
  <c r="R66" i="1"/>
  <c r="B71" i="1"/>
  <c r="B73" i="1"/>
  <c r="P66" i="1"/>
  <c r="O66" i="1"/>
  <c r="J65" i="1"/>
  <c r="G4" i="1"/>
  <c r="G5" i="1"/>
  <c r="G6" i="1"/>
  <c r="G7" i="1"/>
  <c r="G8" i="1"/>
  <c r="G9" i="1"/>
  <c r="G10" i="1"/>
  <c r="G11" i="1"/>
  <c r="G65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</calcChain>
</file>

<file path=xl/sharedStrings.xml><?xml version="1.0" encoding="utf-8"?>
<sst xmlns="http://schemas.openxmlformats.org/spreadsheetml/2006/main" count="177" uniqueCount="106">
  <si>
    <t>EXPENDITURE £</t>
  </si>
  <si>
    <t>Date</t>
  </si>
  <si>
    <t>Details</t>
  </si>
  <si>
    <t>Precept</t>
  </si>
  <si>
    <t>VAT</t>
  </si>
  <si>
    <t>Misc.</t>
  </si>
  <si>
    <t>Interest</t>
  </si>
  <si>
    <t>Cheque No</t>
  </si>
  <si>
    <t>Salary</t>
  </si>
  <si>
    <t>Admin</t>
  </si>
  <si>
    <t>Other</t>
  </si>
  <si>
    <t xml:space="preserve"> £ total </t>
  </si>
  <si>
    <t>EXPENSE TOTAL</t>
  </si>
  <si>
    <t>TOTAL</t>
  </si>
  <si>
    <t>BBF</t>
  </si>
  <si>
    <t>Shropshire Council</t>
  </si>
  <si>
    <t>01.04.22</t>
  </si>
  <si>
    <t>Zurich Insurance</t>
  </si>
  <si>
    <t>Transfer</t>
  </si>
  <si>
    <t>Grants</t>
  </si>
  <si>
    <t>2021 N Fund</t>
  </si>
  <si>
    <t>Bank Charge</t>
  </si>
  <si>
    <t>RECEIPTS AND PAYMENT SUMMARY FOR YEAR ENDING 31.03.24</t>
  </si>
  <si>
    <t>11.04.23</t>
  </si>
  <si>
    <t>Charge</t>
  </si>
  <si>
    <t>12.05.23</t>
  </si>
  <si>
    <t>24.05.23</t>
  </si>
  <si>
    <t>S J Smith May</t>
  </si>
  <si>
    <t>Shropshire Council Electric</t>
  </si>
  <si>
    <t>SALC Affiliation Fee</t>
  </si>
  <si>
    <t>D T Ground Maintenance</t>
  </si>
  <si>
    <t>31.05.23</t>
  </si>
  <si>
    <t>Priest Weston Village Hall</t>
  </si>
  <si>
    <t>Marton VH Coronation</t>
  </si>
  <si>
    <t>11.06.23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</si>
  <si>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</si>
  <si>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</si>
  <si>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</si>
  <si>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</si>
  <si>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</si>
  <si>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</si>
  <si>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</si>
  <si>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Reserves</t>
  </si>
  <si>
    <t>Y/E 2023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</si>
  <si>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</si>
  <si>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</si>
  <si>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</si>
  <si>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</si>
  <si>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</si>
  <si>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</si>
  <si>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</si>
  <si>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Grant Pot</t>
  </si>
  <si>
    <t>Total Reserves</t>
  </si>
  <si>
    <t xml:space="preserve">S J Smith April </t>
  </si>
  <si>
    <t>24.06.23</t>
  </si>
  <si>
    <t>S J Smith June</t>
  </si>
  <si>
    <t>24.07.23</t>
  </si>
  <si>
    <t>S J Smith July</t>
  </si>
  <si>
    <t>12.07.23</t>
  </si>
  <si>
    <t>03.07.23</t>
  </si>
  <si>
    <t>HMRC Tax and NI</t>
  </si>
  <si>
    <t>18.07.23</t>
  </si>
  <si>
    <t>Information Commissioner</t>
  </si>
  <si>
    <t>26.07.23</t>
  </si>
  <si>
    <t>S J Smith August</t>
  </si>
  <si>
    <t>J Ince Audit Fee</t>
  </si>
  <si>
    <t>Info Solutions Website</t>
  </si>
  <si>
    <t>Playsafety Inspection</t>
  </si>
  <si>
    <t>DM Payroll Services</t>
  </si>
  <si>
    <t>VAT 21-22</t>
  </si>
  <si>
    <t xml:space="preserve">Cancelled </t>
  </si>
  <si>
    <t>07.08.23</t>
  </si>
  <si>
    <t>23.08.23</t>
  </si>
  <si>
    <t>11.08.23</t>
  </si>
  <si>
    <t>11.09.23</t>
  </si>
  <si>
    <t>12.09.23</t>
  </si>
  <si>
    <t>S J Smith</t>
  </si>
  <si>
    <t>Chirbury Parish Hall</t>
  </si>
  <si>
    <t>VAT 22-23</t>
  </si>
  <si>
    <t>08.10.23</t>
  </si>
  <si>
    <t>Lymore Estate Play Area</t>
  </si>
  <si>
    <t>12.10.23</t>
  </si>
  <si>
    <t>DD</t>
  </si>
  <si>
    <t>11.11.23</t>
  </si>
  <si>
    <t>30.10.23</t>
  </si>
  <si>
    <t>14.11.23</t>
  </si>
  <si>
    <t>Marton Village Hall</t>
  </si>
  <si>
    <t>27.11.23</t>
  </si>
  <si>
    <t>Highline (Street Lamps)</t>
  </si>
  <si>
    <t>*20000 transfer</t>
  </si>
  <si>
    <t>S J Smith September</t>
  </si>
  <si>
    <t>S J Smith October</t>
  </si>
  <si>
    <t>S J Smith November</t>
  </si>
  <si>
    <t>29.11.23</t>
  </si>
  <si>
    <t>S J SmithDecember</t>
  </si>
  <si>
    <t>18.12.23</t>
  </si>
  <si>
    <t>19.12.23</t>
  </si>
  <si>
    <t xml:space="preserve">SALC  </t>
  </si>
  <si>
    <t>D M Payroll Services</t>
  </si>
  <si>
    <t>12.12.23</t>
  </si>
  <si>
    <t>01.01.24</t>
  </si>
  <si>
    <t>S J Smith January</t>
  </si>
  <si>
    <t>16.01.24</t>
  </si>
  <si>
    <t>Active Garden</t>
  </si>
  <si>
    <t>11.01.24</t>
  </si>
  <si>
    <t>Transferred to current acct 28.12.23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</si>
</sst>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4" fillId="2" borderId="7" xfId="0" applyFont="1" applyFill="1" applyBorder="1"/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4" fontId="3" fillId="2" borderId="7" xfId="0" applyNumberFormat="1" applyFont="1" applyFill="1" applyBorder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left"/>
    </xf>
    <xf numFmtId="4" fontId="5" fillId="0" borderId="7" xfId="0" applyNumberFormat="1" applyFont="1" applyBorder="1"/>
    <xf numFmtId="4" fontId="4" fillId="0" borderId="7" xfId="2" applyNumberFormat="1" applyFont="1" applyFill="1" applyBorder="1" applyAlignment="1"/>
    <xf numFmtId="4" fontId="4" fillId="0" borderId="7" xfId="2" applyNumberFormat="1" applyFont="1" applyFill="1" applyBorder="1" applyAlignment="1">
      <alignment horizontal="left"/>
    </xf>
    <xf numFmtId="4" fontId="4" fillId="0" borderId="0" xfId="0" applyNumberFormat="1" applyFont="1"/>
    <xf numFmtId="0" fontId="4" fillId="0" borderId="7" xfId="0" applyFont="1" applyBorder="1" applyAlignment="1">
      <alignment horizontal="center"/>
    </xf>
    <xf numFmtId="4" fontId="3" fillId="3" borderId="5" xfId="0" applyNumberFormat="1" applyFont="1" applyFill="1" applyBorder="1"/>
    <xf numFmtId="0" fontId="4" fillId="0" borderId="11" xfId="0" applyFont="1" applyBorder="1"/>
    <xf numFmtId="0" fontId="4" fillId="0" borderId="10" xfId="0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12" xfId="1" applyFont="1" applyBorder="1"/>
    <xf numFmtId="4" fontId="4" fillId="4" borderId="7" xfId="0" applyNumberFormat="1" applyFont="1" applyFill="1" applyBorder="1"/>
    <xf numFmtId="0" fontId="4" fillId="0" borderId="7" xfId="0" applyFont="1" applyBorder="1" applyAlignment="1">
      <alignment horizontal="left"/>
    </xf>
    <xf numFmtId="4" fontId="3" fillId="3" borderId="8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3" borderId="0" xfId="0" applyNumberFormat="1" applyFont="1" applyFill="1"/>
    <xf numFmtId="4" fontId="4" fillId="4" borderId="0" xfId="0" applyNumberFormat="1" applyFont="1" applyFill="1"/>
    <xf numFmtId="0" fontId="4" fillId="2" borderId="10" xfId="0" applyFont="1" applyFill="1" applyBorder="1"/>
    <xf numFmtId="4" fontId="4" fillId="2" borderId="10" xfId="0" applyNumberFormat="1" applyFont="1" applyFill="1" applyBorder="1"/>
    <xf numFmtId="2" fontId="4" fillId="2" borderId="10" xfId="0" applyNumberFormat="1" applyFont="1" applyFill="1" applyBorder="1"/>
    <xf numFmtId="4" fontId="3" fillId="2" borderId="9" xfId="0" applyNumberFormat="1" applyFont="1" applyFill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4" fontId="3" fillId="0" borderId="9" xfId="0" applyNumberFormat="1" applyFont="1" applyBorder="1"/>
    <xf numFmtId="4" fontId="1" fillId="0" borderId="0" xfId="0" applyNumberFormat="1" applyFont="1"/>
    <xf numFmtId="0" fontId="4" fillId="0" borderId="0" xfId="0" applyFont="1"/>
    <xf numFmtId="43" fontId="4" fillId="0" borderId="0" xfId="0" applyNumberFormat="1" applyFont="1"/>
    <xf numFmtId="0" fontId="3" fillId="0" borderId="11" xfId="0" applyFont="1" applyBorder="1"/>
    <xf numFmtId="0" fontId="3" fillId="0" borderId="10" xfId="0" applyFont="1" applyBorder="1"/>
    <xf numFmtId="17" fontId="3" fillId="0" borderId="13" xfId="0" applyNumberFormat="1" applyFont="1" applyBorder="1"/>
    <xf numFmtId="0" fontId="1" fillId="0" borderId="10" xfId="0" applyFont="1" applyBorder="1"/>
    <xf numFmtId="17" fontId="3" fillId="0" borderId="10" xfId="0" applyNumberFormat="1" applyFont="1" applyBorder="1"/>
    <xf numFmtId="8" fontId="4" fillId="2" borderId="9" xfId="0" applyNumberFormat="1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0" fontId="4" fillId="2" borderId="5" xfId="0" applyFont="1" applyFill="1" applyBorder="1"/>
    <xf numFmtId="4" fontId="4" fillId="2" borderId="6" xfId="0" applyNumberFormat="1" applyFont="1" applyFill="1" applyBorder="1"/>
    <xf numFmtId="4" fontId="4" fillId="2" borderId="12" xfId="0" applyNumberFormat="1" applyFont="1" applyFill="1" applyBorder="1"/>
    <xf numFmtId="0" fontId="4" fillId="2" borderId="11" xfId="0" applyFont="1" applyFill="1" applyBorder="1"/>
    <xf numFmtId="4" fontId="4" fillId="2" borderId="13" xfId="0" applyNumberFormat="1" applyFont="1" applyFill="1" applyBorder="1"/>
    <xf numFmtId="8" fontId="1" fillId="0" borderId="0" xfId="0" applyNumberFormat="1" applyFont="1"/>
    <xf numFmtId="0" fontId="7" fillId="2" borderId="9" xfId="0" applyFont="1" applyFill="1" applyBorder="1"/>
    <xf numFmtId="0" fontId="7" fillId="2" borderId="13" xfId="0" applyFont="1" applyFill="1" applyBorder="1"/>
    <xf numFmtId="0" fontId="1" fillId="0" borderId="12" xfId="0" applyFont="1" applyBorder="1"/>
    <xf numFmtId="0" fontId="1" fillId="0" borderId="6" xfId="0" applyFont="1" applyBorder="1"/>
    <xf numFmtId="0" fontId="1" fillId="0" borderId="14" xfId="0" applyFont="1" applyBorder="1"/>
    <xf numFmtId="0" fontId="1" fillId="0" borderId="8" xfId="0" applyFont="1" applyBorder="1"/>
    <xf numFmtId="0" fontId="8" fillId="2" borderId="7" xfId="0" applyFont="1" applyFill="1" applyBorder="1"/>
    <xf numFmtId="4" fontId="8" fillId="2" borderId="7" xfId="0" applyNumberFormat="1" applyFont="1" applyFill="1" applyBorder="1"/>
    <xf numFmtId="4" fontId="6" fillId="2" borderId="7" xfId="0" applyNumberFormat="1" applyFont="1" applyFill="1" applyBorder="1"/>
    <xf numFmtId="4" fontId="8" fillId="0" borderId="7" xfId="0" applyNumberFormat="1" applyFont="1" applyBorder="1"/>
    <xf numFmtId="3" fontId="4" fillId="2" borderId="7" xfId="0" applyNumberFormat="1" applyFont="1" applyFill="1" applyBorder="1"/>
    <xf numFmtId="2" fontId="4" fillId="2" borderId="7" xfId="0" applyNumberFormat="1" applyFont="1" applyFill="1" applyBorder="1"/>
    <xf numFmtId="0" fontId="3" fillId="2" borderId="7" xfId="0" applyFont="1" applyFill="1" applyBorder="1"/>
    <xf numFmtId="8" fontId="9" fillId="5" borderId="0" xfId="0" applyNumberFormat="1" applyFont="1" applyFill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6"/>
  <sheetViews>
    <sheetView tabSelected="1" workbookViewId="0">
      <selection activeCell="J73" sqref="J73"/>
    </sheetView>
  </sheetViews>
  <sheetFormatPr defaultColWidth="8" defaultRowHeight="11.25" x14ac:dyDescent="0.2"/>
  <cols>
    <col min="1" max="9" width="8" style="1"/>
    <col min="10" max="10" width="11.5703125" style="1" customWidth="1"/>
    <col min="11" max="11" width="8" style="1"/>
    <col min="12" max="12" width="17.140625" style="1" customWidth="1"/>
    <col min="13" max="16384" width="8" style="1"/>
  </cols>
  <sheetData>
    <row r="1" spans="1:18" ht="12" thickBot="1" x14ac:dyDescent="0.25">
      <c r="A1" s="3"/>
      <c r="B1" s="3"/>
      <c r="C1" s="3"/>
      <c r="D1" s="3"/>
      <c r="E1" s="3"/>
      <c r="F1" s="3"/>
      <c r="G1" s="3"/>
      <c r="H1" s="3" t="s">
        <v>22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3"/>
      <c r="B2" s="3"/>
      <c r="C2" s="3"/>
      <c r="D2" s="3"/>
      <c r="E2" s="3"/>
      <c r="F2" s="3"/>
      <c r="G2" s="4" t="s">
        <v>14</v>
      </c>
      <c r="H2" s="2" t="s">
        <v>0</v>
      </c>
      <c r="I2" s="3"/>
      <c r="J2" s="3"/>
      <c r="K2" s="3"/>
      <c r="L2" s="3"/>
      <c r="M2" s="3"/>
      <c r="N2" s="3"/>
      <c r="O2" s="3"/>
      <c r="P2" s="3"/>
      <c r="Q2" s="3"/>
      <c r="R2" s="5" t="s">
        <v>14</v>
      </c>
    </row>
    <row r="3" spans="1:18" x14ac:dyDescent="0.2">
      <c r="A3" s="21" t="s">
        <v>2</v>
      </c>
      <c r="B3" s="21" t="s">
        <v>3</v>
      </c>
      <c r="C3" s="21" t="s">
        <v>4</v>
      </c>
      <c r="D3" s="21" t="s">
        <v>5</v>
      </c>
      <c r="E3" s="21" t="s">
        <v>18</v>
      </c>
      <c r="F3" s="21" t="s">
        <v>6</v>
      </c>
      <c r="G3" s="22">
        <v>27600.68</v>
      </c>
      <c r="H3" s="20" t="s">
        <v>1</v>
      </c>
      <c r="I3" s="21" t="s">
        <v>7</v>
      </c>
      <c r="J3" s="21" t="s">
        <v>2</v>
      </c>
      <c r="K3" s="21" t="s">
        <v>8</v>
      </c>
      <c r="L3" s="21" t="s">
        <v>9</v>
      </c>
      <c r="M3" s="21" t="s">
        <v>19</v>
      </c>
      <c r="N3" s="21" t="s">
        <v>10</v>
      </c>
      <c r="O3" s="21" t="s">
        <v>4</v>
      </c>
      <c r="P3" s="21" t="s">
        <v>18</v>
      </c>
      <c r="Q3" s="21" t="s">
        <v>11</v>
      </c>
      <c r="R3" s="23">
        <v>2610.77</v>
      </c>
    </row>
    <row r="4" spans="1:18" x14ac:dyDescent="0.2">
      <c r="A4" s="6" t="s">
        <v>15</v>
      </c>
      <c r="B4" s="68">
        <v>12323</v>
      </c>
      <c r="C4" s="6"/>
      <c r="D4" s="7"/>
      <c r="E4" s="7">
        <v>-12323</v>
      </c>
      <c r="F4" s="7"/>
      <c r="G4" s="66">
        <f>SUM(B4:F4)</f>
        <v>0</v>
      </c>
      <c r="H4" s="10" t="s">
        <v>16</v>
      </c>
      <c r="I4" s="11"/>
      <c r="J4" s="10"/>
      <c r="K4" s="10"/>
      <c r="L4" s="10"/>
      <c r="M4" s="10"/>
      <c r="N4" s="10"/>
      <c r="O4" s="24"/>
      <c r="P4" s="8">
        <v>12323</v>
      </c>
      <c r="Q4" s="12"/>
      <c r="R4" s="10">
        <f>SUM(R3+P4-Q4)</f>
        <v>14933.77</v>
      </c>
    </row>
    <row r="5" spans="1:18" x14ac:dyDescent="0.2">
      <c r="A5" s="6" t="s">
        <v>20</v>
      </c>
      <c r="B5" s="69">
        <v>1435.18</v>
      </c>
      <c r="C5" s="70"/>
      <c r="D5" s="7"/>
      <c r="E5" s="7">
        <v>-1435.18</v>
      </c>
      <c r="F5" s="7"/>
      <c r="G5" s="66">
        <f t="shared" ref="G5:G11" si="0">SUM(B5:F5)</f>
        <v>0</v>
      </c>
      <c r="H5" s="10"/>
      <c r="I5" s="25"/>
      <c r="J5" s="13"/>
      <c r="K5" s="10"/>
      <c r="L5" s="10"/>
      <c r="M5" s="10"/>
      <c r="N5" s="10"/>
      <c r="O5" s="24"/>
      <c r="P5" s="8">
        <v>1435.18</v>
      </c>
      <c r="Q5" s="12"/>
      <c r="R5" s="10">
        <f t="shared" ref="R5:R48" si="1">SUM(R4+P5-Q5)</f>
        <v>16368.95</v>
      </c>
    </row>
    <row r="6" spans="1:18" x14ac:dyDescent="0.2">
      <c r="A6" s="6" t="s">
        <v>6</v>
      </c>
      <c r="B6" s="7"/>
      <c r="C6" s="70"/>
      <c r="D6" s="7"/>
      <c r="E6" s="7"/>
      <c r="F6" s="7">
        <v>30.47</v>
      </c>
      <c r="G6" s="66">
        <f t="shared" si="0"/>
        <v>30.47</v>
      </c>
      <c r="H6" s="10" t="s">
        <v>23</v>
      </c>
      <c r="I6" s="25" t="s">
        <v>24</v>
      </c>
      <c r="J6" s="10" t="s">
        <v>21</v>
      </c>
      <c r="K6" s="10"/>
      <c r="L6" s="10"/>
      <c r="M6" s="10"/>
      <c r="N6" s="10">
        <v>8</v>
      </c>
      <c r="O6" s="24"/>
      <c r="P6" s="8"/>
      <c r="Q6" s="12">
        <f t="shared" ref="Q6:Q62" si="2">SUM(K6:N6)</f>
        <v>8</v>
      </c>
      <c r="R6" s="10">
        <f t="shared" si="1"/>
        <v>16360.95</v>
      </c>
    </row>
    <row r="7" spans="1:18" x14ac:dyDescent="0.2">
      <c r="A7" s="6" t="s">
        <v>6</v>
      </c>
      <c r="B7" s="6"/>
      <c r="C7" s="6"/>
      <c r="D7" s="7"/>
      <c r="E7" s="7"/>
      <c r="F7" s="7">
        <v>32.08</v>
      </c>
      <c r="G7" s="66">
        <f t="shared" si="0"/>
        <v>32.08</v>
      </c>
      <c r="H7" s="11" t="s">
        <v>25</v>
      </c>
      <c r="I7" s="25" t="s">
        <v>24</v>
      </c>
      <c r="J7" s="10" t="s">
        <v>21</v>
      </c>
      <c r="K7" s="10"/>
      <c r="L7" s="10"/>
      <c r="M7" s="10"/>
      <c r="N7" s="10">
        <v>11</v>
      </c>
      <c r="O7" s="24"/>
      <c r="P7" s="7"/>
      <c r="Q7" s="12">
        <f t="shared" si="2"/>
        <v>11</v>
      </c>
      <c r="R7" s="10">
        <f t="shared" si="1"/>
        <v>16349.95</v>
      </c>
    </row>
    <row r="8" spans="1:18" x14ac:dyDescent="0.2">
      <c r="A8" s="6" t="s">
        <v>6</v>
      </c>
      <c r="B8" s="6"/>
      <c r="C8" s="6"/>
      <c r="D8" s="7"/>
      <c r="E8" s="7"/>
      <c r="F8" s="7">
        <v>34.39</v>
      </c>
      <c r="G8" s="66">
        <f t="shared" si="0"/>
        <v>34.39</v>
      </c>
      <c r="H8" s="11" t="s">
        <v>26</v>
      </c>
      <c r="I8" s="25">
        <v>200030</v>
      </c>
      <c r="J8" s="14" t="s">
        <v>53</v>
      </c>
      <c r="K8" s="10">
        <v>300.86</v>
      </c>
      <c r="L8" s="10"/>
      <c r="M8" s="10"/>
      <c r="N8" s="10"/>
      <c r="O8" s="24"/>
      <c r="P8" s="7"/>
      <c r="Q8" s="12">
        <f t="shared" si="2"/>
        <v>300.86</v>
      </c>
      <c r="R8" s="12">
        <f t="shared" si="1"/>
        <v>16049.09</v>
      </c>
    </row>
    <row r="9" spans="1:18" x14ac:dyDescent="0.2">
      <c r="A9" s="6" t="s">
        <v>69</v>
      </c>
      <c r="B9" s="6"/>
      <c r="C9" s="69">
        <v>424.2</v>
      </c>
      <c r="D9" s="7"/>
      <c r="E9" s="7"/>
      <c r="F9" s="7"/>
      <c r="G9" s="66">
        <f t="shared" si="0"/>
        <v>424.2</v>
      </c>
      <c r="H9" s="11" t="s">
        <v>26</v>
      </c>
      <c r="I9" s="25">
        <v>200031</v>
      </c>
      <c r="J9" s="10" t="s">
        <v>27</v>
      </c>
      <c r="K9" s="10">
        <v>300.86</v>
      </c>
      <c r="L9" s="10">
        <v>21.6</v>
      </c>
      <c r="M9" s="10"/>
      <c r="N9" s="10"/>
      <c r="O9" s="24"/>
      <c r="P9" s="7"/>
      <c r="Q9" s="12">
        <f t="shared" si="2"/>
        <v>322.46000000000004</v>
      </c>
      <c r="R9" s="10">
        <f t="shared" si="1"/>
        <v>15726.630000000001</v>
      </c>
    </row>
    <row r="10" spans="1:18" x14ac:dyDescent="0.2">
      <c r="A10" s="6" t="s">
        <v>6</v>
      </c>
      <c r="B10" s="6"/>
      <c r="C10" s="6"/>
      <c r="D10" s="7"/>
      <c r="E10" s="7"/>
      <c r="F10" s="7">
        <v>35.590000000000003</v>
      </c>
      <c r="G10" s="66">
        <f t="shared" si="0"/>
        <v>35.590000000000003</v>
      </c>
      <c r="H10" s="11" t="s">
        <v>26</v>
      </c>
      <c r="I10" s="25">
        <v>200032</v>
      </c>
      <c r="J10" s="25" t="s">
        <v>17</v>
      </c>
      <c r="K10" s="10"/>
      <c r="L10" s="10">
        <v>590.63</v>
      </c>
      <c r="M10" s="10"/>
      <c r="N10" s="10"/>
      <c r="O10" s="24"/>
      <c r="P10" s="7"/>
      <c r="Q10" s="12">
        <f t="shared" si="2"/>
        <v>590.63</v>
      </c>
      <c r="R10" s="10">
        <f t="shared" si="1"/>
        <v>15136.000000000002</v>
      </c>
    </row>
    <row r="11" spans="1:18" x14ac:dyDescent="0.2">
      <c r="A11" s="6" t="s">
        <v>6</v>
      </c>
      <c r="B11" s="6"/>
      <c r="C11" s="6"/>
      <c r="D11" s="7"/>
      <c r="E11" s="7"/>
      <c r="F11" s="7">
        <v>42.51</v>
      </c>
      <c r="G11" s="66">
        <f t="shared" si="0"/>
        <v>42.51</v>
      </c>
      <c r="H11" s="11" t="s">
        <v>26</v>
      </c>
      <c r="I11" s="25">
        <v>200033</v>
      </c>
      <c r="J11" s="10" t="s">
        <v>28</v>
      </c>
      <c r="K11" s="10"/>
      <c r="L11" s="39"/>
      <c r="M11" s="10"/>
      <c r="N11" s="10">
        <v>531.9</v>
      </c>
      <c r="O11" s="24">
        <v>88.65</v>
      </c>
      <c r="P11" s="7"/>
      <c r="Q11" s="12">
        <f t="shared" si="2"/>
        <v>531.9</v>
      </c>
      <c r="R11" s="10">
        <f t="shared" si="1"/>
        <v>14604.100000000002</v>
      </c>
    </row>
    <row r="12" spans="1:18" x14ac:dyDescent="0.2">
      <c r="A12" s="6"/>
      <c r="B12" s="64"/>
      <c r="C12" s="64"/>
      <c r="D12" s="65"/>
      <c r="E12" s="65"/>
      <c r="F12" s="65"/>
      <c r="G12" s="9"/>
      <c r="H12" s="10" t="s">
        <v>26</v>
      </c>
      <c r="I12" s="25">
        <v>200034</v>
      </c>
      <c r="J12" s="10" t="s">
        <v>29</v>
      </c>
      <c r="K12" s="10"/>
      <c r="L12" s="10"/>
      <c r="M12" s="10"/>
      <c r="N12" s="10">
        <v>438.09</v>
      </c>
      <c r="O12" s="24"/>
      <c r="P12" s="7"/>
      <c r="Q12" s="12">
        <f t="shared" si="2"/>
        <v>438.09</v>
      </c>
      <c r="R12" s="10">
        <f t="shared" si="1"/>
        <v>14166.010000000002</v>
      </c>
    </row>
    <row r="13" spans="1:18" x14ac:dyDescent="0.2">
      <c r="A13" s="6"/>
      <c r="B13" s="6"/>
      <c r="C13" s="6"/>
      <c r="D13" s="7"/>
      <c r="E13" s="7"/>
      <c r="F13" s="7"/>
      <c r="G13" s="9"/>
      <c r="H13" s="10" t="s">
        <v>26</v>
      </c>
      <c r="I13" s="25">
        <v>200035</v>
      </c>
      <c r="J13" s="10" t="s">
        <v>30</v>
      </c>
      <c r="K13" s="10"/>
      <c r="L13" s="10"/>
      <c r="M13" s="10"/>
      <c r="N13" s="10">
        <v>335.6</v>
      </c>
      <c r="O13" s="24"/>
      <c r="P13" s="7"/>
      <c r="Q13" s="12">
        <f t="shared" si="2"/>
        <v>335.6</v>
      </c>
      <c r="R13" s="10">
        <f t="shared" si="1"/>
        <v>13830.410000000002</v>
      </c>
    </row>
    <row r="14" spans="1:18" x14ac:dyDescent="0.2">
      <c r="A14" s="6"/>
      <c r="B14" s="6"/>
      <c r="C14" s="6"/>
      <c r="D14" s="7"/>
      <c r="E14" s="7"/>
      <c r="F14" s="7"/>
      <c r="G14" s="9"/>
      <c r="H14" s="10" t="s">
        <v>31</v>
      </c>
      <c r="I14" s="25">
        <v>200036</v>
      </c>
      <c r="J14" s="10" t="s">
        <v>32</v>
      </c>
      <c r="K14" s="10"/>
      <c r="L14" s="10">
        <v>20</v>
      </c>
      <c r="M14" s="10"/>
      <c r="N14" s="10"/>
      <c r="O14" s="24"/>
      <c r="P14" s="7"/>
      <c r="Q14" s="12">
        <f t="shared" si="2"/>
        <v>20</v>
      </c>
      <c r="R14" s="10">
        <f t="shared" si="1"/>
        <v>13810.410000000002</v>
      </c>
    </row>
    <row r="15" spans="1:18" x14ac:dyDescent="0.2">
      <c r="A15" s="6"/>
      <c r="B15" s="6"/>
      <c r="C15" s="6"/>
      <c r="D15" s="7"/>
      <c r="E15" s="7"/>
      <c r="F15" s="7"/>
      <c r="G15" s="9"/>
      <c r="H15" s="10" t="s">
        <v>31</v>
      </c>
      <c r="I15" s="25">
        <v>101428</v>
      </c>
      <c r="J15" s="10" t="s">
        <v>33</v>
      </c>
      <c r="K15" s="10"/>
      <c r="L15" s="10"/>
      <c r="M15" s="10">
        <v>200</v>
      </c>
      <c r="N15" s="10"/>
      <c r="O15" s="24"/>
      <c r="P15" s="7"/>
      <c r="Q15" s="12">
        <f t="shared" si="2"/>
        <v>200</v>
      </c>
      <c r="R15" s="10">
        <f t="shared" si="1"/>
        <v>13610.410000000002</v>
      </c>
    </row>
    <row r="16" spans="1:18" x14ac:dyDescent="0.2">
      <c r="A16" s="6"/>
      <c r="B16" s="6"/>
      <c r="C16" s="6"/>
      <c r="D16" s="7"/>
      <c r="E16" s="7"/>
      <c r="F16" s="7"/>
      <c r="G16" s="9"/>
      <c r="H16" s="10" t="s">
        <v>34</v>
      </c>
      <c r="I16" s="25" t="s">
        <v>24</v>
      </c>
      <c r="J16" s="10" t="s">
        <v>21</v>
      </c>
      <c r="K16" s="10"/>
      <c r="L16" s="10"/>
      <c r="M16" s="10"/>
      <c r="N16" s="10">
        <v>10</v>
      </c>
      <c r="O16" s="24"/>
      <c r="P16" s="7"/>
      <c r="Q16" s="12">
        <f t="shared" si="2"/>
        <v>10</v>
      </c>
      <c r="R16" s="10">
        <f t="shared" si="1"/>
        <v>13600.410000000002</v>
      </c>
    </row>
    <row r="17" spans="1:18" x14ac:dyDescent="0.2">
      <c r="A17" s="6"/>
      <c r="B17" s="6"/>
      <c r="C17" s="6"/>
      <c r="D17" s="7"/>
      <c r="E17" s="7"/>
      <c r="F17" s="7"/>
      <c r="G17" s="9"/>
      <c r="H17" s="10" t="s">
        <v>54</v>
      </c>
      <c r="I17" s="25">
        <v>101429</v>
      </c>
      <c r="J17" s="10" t="s">
        <v>55</v>
      </c>
      <c r="K17" s="10">
        <v>300.86</v>
      </c>
      <c r="L17" s="10"/>
      <c r="M17" s="10"/>
      <c r="N17" s="10"/>
      <c r="O17" s="24"/>
      <c r="P17" s="7"/>
      <c r="Q17" s="12">
        <f t="shared" si="2"/>
        <v>300.86</v>
      </c>
      <c r="R17" s="12">
        <f t="shared" si="1"/>
        <v>13299.550000000001</v>
      </c>
    </row>
    <row r="18" spans="1:18" x14ac:dyDescent="0.2">
      <c r="A18" s="6"/>
      <c r="B18" s="6"/>
      <c r="C18" s="6"/>
      <c r="D18" s="7"/>
      <c r="E18" s="7"/>
      <c r="F18" s="7"/>
      <c r="G18" s="9"/>
      <c r="H18" s="10" t="s">
        <v>56</v>
      </c>
      <c r="I18" s="25">
        <v>101430</v>
      </c>
      <c r="J18" s="10" t="s">
        <v>57</v>
      </c>
      <c r="K18" s="10">
        <v>300.86</v>
      </c>
      <c r="L18" s="10">
        <v>10.8</v>
      </c>
      <c r="M18" s="10"/>
      <c r="N18" s="10"/>
      <c r="O18" s="24"/>
      <c r="P18" s="7"/>
      <c r="Q18" s="12">
        <f t="shared" si="2"/>
        <v>311.66000000000003</v>
      </c>
      <c r="R18" s="10">
        <f t="shared" si="1"/>
        <v>12987.890000000001</v>
      </c>
    </row>
    <row r="19" spans="1:18" x14ac:dyDescent="0.2">
      <c r="A19" s="6"/>
      <c r="B19" s="6"/>
      <c r="C19" s="6"/>
      <c r="D19" s="7"/>
      <c r="E19" s="7"/>
      <c r="F19" s="7"/>
      <c r="G19" s="9"/>
      <c r="H19" s="10" t="s">
        <v>58</v>
      </c>
      <c r="I19" s="25" t="s">
        <v>24</v>
      </c>
      <c r="J19" s="10" t="s">
        <v>21</v>
      </c>
      <c r="K19" s="10"/>
      <c r="L19" s="10"/>
      <c r="M19" s="10"/>
      <c r="N19" s="10">
        <v>16</v>
      </c>
      <c r="O19" s="24"/>
      <c r="P19" s="7"/>
      <c r="Q19" s="12">
        <f t="shared" si="2"/>
        <v>16</v>
      </c>
      <c r="R19" s="10">
        <f t="shared" si="1"/>
        <v>12971.890000000001</v>
      </c>
    </row>
    <row r="20" spans="1:18" x14ac:dyDescent="0.2">
      <c r="A20" s="6"/>
      <c r="B20" s="6"/>
      <c r="C20" s="6"/>
      <c r="D20" s="7"/>
      <c r="E20" s="7"/>
      <c r="F20" s="7"/>
      <c r="G20" s="7"/>
      <c r="H20" s="10" t="s">
        <v>59</v>
      </c>
      <c r="I20" s="25">
        <v>101431</v>
      </c>
      <c r="J20" s="10" t="s">
        <v>60</v>
      </c>
      <c r="K20" s="10">
        <v>206</v>
      </c>
      <c r="L20" s="10"/>
      <c r="M20" s="10"/>
      <c r="N20" s="10"/>
      <c r="O20" s="24"/>
      <c r="P20" s="7"/>
      <c r="Q20" s="12">
        <f t="shared" si="2"/>
        <v>206</v>
      </c>
      <c r="R20" s="12">
        <f t="shared" si="1"/>
        <v>12765.890000000001</v>
      </c>
    </row>
    <row r="21" spans="1:18" x14ac:dyDescent="0.2">
      <c r="A21" s="6"/>
      <c r="B21" s="6"/>
      <c r="C21" s="6"/>
      <c r="D21" s="7"/>
      <c r="E21" s="7"/>
      <c r="F21" s="7"/>
      <c r="G21" s="7"/>
      <c r="H21" s="10" t="s">
        <v>61</v>
      </c>
      <c r="I21" s="25">
        <v>101432</v>
      </c>
      <c r="J21" s="10" t="s">
        <v>62</v>
      </c>
      <c r="K21" s="10"/>
      <c r="L21" s="10">
        <v>40</v>
      </c>
      <c r="M21" s="10"/>
      <c r="N21" s="10"/>
      <c r="O21" s="24"/>
      <c r="P21" s="7"/>
      <c r="Q21" s="12">
        <f t="shared" si="2"/>
        <v>40</v>
      </c>
      <c r="R21" s="10">
        <f t="shared" si="1"/>
        <v>12725.890000000001</v>
      </c>
    </row>
    <row r="22" spans="1:18" x14ac:dyDescent="0.2">
      <c r="A22" s="6"/>
      <c r="B22" s="6"/>
      <c r="C22" s="6"/>
      <c r="D22" s="7"/>
      <c r="E22" s="7"/>
      <c r="F22" s="7"/>
      <c r="G22" s="7"/>
      <c r="H22" s="10" t="s">
        <v>63</v>
      </c>
      <c r="I22" s="25">
        <v>101433</v>
      </c>
      <c r="J22" s="10" t="s">
        <v>64</v>
      </c>
      <c r="K22" s="10">
        <v>300.86</v>
      </c>
      <c r="L22" s="10">
        <v>20.7</v>
      </c>
      <c r="M22" s="10"/>
      <c r="N22" s="10"/>
      <c r="O22" s="24"/>
      <c r="P22" s="7"/>
      <c r="Q22" s="12">
        <f t="shared" si="2"/>
        <v>321.56</v>
      </c>
      <c r="R22" s="10">
        <f t="shared" si="1"/>
        <v>12404.330000000002</v>
      </c>
    </row>
    <row r="23" spans="1:18" x14ac:dyDescent="0.2">
      <c r="A23" s="6"/>
      <c r="B23" s="6"/>
      <c r="C23" s="6"/>
      <c r="D23" s="7"/>
      <c r="E23" s="7"/>
      <c r="F23" s="7"/>
      <c r="G23" s="7"/>
      <c r="H23" s="10" t="s">
        <v>63</v>
      </c>
      <c r="I23" s="25" t="s">
        <v>70</v>
      </c>
      <c r="J23" s="10" t="s">
        <v>65</v>
      </c>
      <c r="K23" s="10"/>
      <c r="L23" s="10"/>
      <c r="M23" s="10"/>
      <c r="N23" s="10"/>
      <c r="O23" s="24"/>
      <c r="P23" s="7"/>
      <c r="Q23" s="12">
        <f t="shared" si="2"/>
        <v>0</v>
      </c>
      <c r="R23" s="10">
        <f t="shared" si="1"/>
        <v>12404.330000000002</v>
      </c>
    </row>
    <row r="24" spans="1:18" x14ac:dyDescent="0.2">
      <c r="A24" s="6"/>
      <c r="B24" s="6"/>
      <c r="C24" s="6"/>
      <c r="D24" s="7"/>
      <c r="E24" s="7"/>
      <c r="F24" s="7"/>
      <c r="G24" s="7"/>
      <c r="H24" s="10" t="s">
        <v>63</v>
      </c>
      <c r="I24" s="25">
        <v>101435</v>
      </c>
      <c r="J24" s="10" t="s">
        <v>66</v>
      </c>
      <c r="K24" s="10"/>
      <c r="L24" s="10">
        <v>171.36</v>
      </c>
      <c r="M24" s="10"/>
      <c r="N24" s="10"/>
      <c r="O24" s="24">
        <v>28.56</v>
      </c>
      <c r="P24" s="7"/>
      <c r="Q24" s="12">
        <f t="shared" si="2"/>
        <v>171.36</v>
      </c>
      <c r="R24" s="10">
        <f t="shared" si="1"/>
        <v>12232.970000000001</v>
      </c>
    </row>
    <row r="25" spans="1:18" x14ac:dyDescent="0.2">
      <c r="A25" s="6"/>
      <c r="B25" s="6"/>
      <c r="C25" s="6"/>
      <c r="D25" s="7"/>
      <c r="E25" s="7"/>
      <c r="F25" s="7"/>
      <c r="G25" s="7"/>
      <c r="H25" s="10" t="s">
        <v>63</v>
      </c>
      <c r="I25" s="25">
        <v>101436</v>
      </c>
      <c r="J25" s="10" t="s">
        <v>30</v>
      </c>
      <c r="K25" s="10"/>
      <c r="L25" s="10"/>
      <c r="M25" s="10"/>
      <c r="N25" s="10">
        <v>335.6</v>
      </c>
      <c r="O25" s="24"/>
      <c r="P25" s="7"/>
      <c r="Q25" s="10">
        <f t="shared" si="2"/>
        <v>335.6</v>
      </c>
      <c r="R25" s="10">
        <f t="shared" si="1"/>
        <v>11897.37</v>
      </c>
    </row>
    <row r="26" spans="1:18" x14ac:dyDescent="0.2">
      <c r="A26" s="6"/>
      <c r="B26" s="6"/>
      <c r="C26" s="6"/>
      <c r="D26" s="7"/>
      <c r="E26" s="7"/>
      <c r="F26" s="7"/>
      <c r="G26" s="7"/>
      <c r="H26" s="10" t="s">
        <v>63</v>
      </c>
      <c r="I26" s="25">
        <v>101437</v>
      </c>
      <c r="J26" s="10" t="s">
        <v>67</v>
      </c>
      <c r="K26" s="10"/>
      <c r="L26" s="10"/>
      <c r="M26" s="10"/>
      <c r="N26" s="10">
        <v>90</v>
      </c>
      <c r="O26" s="24">
        <v>15</v>
      </c>
      <c r="P26" s="7"/>
      <c r="Q26" s="12">
        <f t="shared" si="2"/>
        <v>90</v>
      </c>
      <c r="R26" s="10">
        <f t="shared" si="1"/>
        <v>11807.37</v>
      </c>
    </row>
    <row r="27" spans="1:18" x14ac:dyDescent="0.2">
      <c r="A27" s="6"/>
      <c r="B27" s="6"/>
      <c r="C27" s="6"/>
      <c r="D27" s="7"/>
      <c r="E27" s="7"/>
      <c r="F27" s="7"/>
      <c r="G27" s="7"/>
      <c r="H27" s="10" t="s">
        <v>63</v>
      </c>
      <c r="I27" s="25">
        <v>101438</v>
      </c>
      <c r="J27" s="10" t="s">
        <v>68</v>
      </c>
      <c r="K27" s="10">
        <v>60</v>
      </c>
      <c r="L27" s="10"/>
      <c r="M27" s="10"/>
      <c r="N27" s="10"/>
      <c r="O27" s="24"/>
      <c r="P27" s="7"/>
      <c r="Q27" s="12">
        <f t="shared" si="2"/>
        <v>60</v>
      </c>
      <c r="R27" s="10">
        <f t="shared" si="1"/>
        <v>11747.37</v>
      </c>
    </row>
    <row r="28" spans="1:18" x14ac:dyDescent="0.2">
      <c r="A28" s="6"/>
      <c r="B28" s="6"/>
      <c r="C28" s="6"/>
      <c r="D28" s="7"/>
      <c r="E28" s="7"/>
      <c r="F28" s="7"/>
      <c r="G28" s="7"/>
      <c r="H28" s="10" t="s">
        <v>71</v>
      </c>
      <c r="I28" s="25">
        <v>101439</v>
      </c>
      <c r="J28" s="10" t="s">
        <v>65</v>
      </c>
      <c r="K28" s="10"/>
      <c r="L28" s="10"/>
      <c r="M28" s="10"/>
      <c r="N28" s="10">
        <v>110</v>
      </c>
      <c r="O28" s="24"/>
      <c r="P28" s="7"/>
      <c r="Q28" s="12">
        <f t="shared" si="2"/>
        <v>110</v>
      </c>
      <c r="R28" s="10">
        <f t="shared" si="1"/>
        <v>11637.37</v>
      </c>
    </row>
    <row r="29" spans="1:18" x14ac:dyDescent="0.2">
      <c r="A29" s="6"/>
      <c r="B29" s="6"/>
      <c r="C29" s="6"/>
      <c r="D29" s="7"/>
      <c r="E29" s="7"/>
      <c r="F29" s="7"/>
      <c r="G29" s="7"/>
      <c r="H29" s="10" t="s">
        <v>72</v>
      </c>
      <c r="I29" s="25">
        <v>101440</v>
      </c>
      <c r="J29" s="10" t="s">
        <v>28</v>
      </c>
      <c r="K29" s="10"/>
      <c r="L29" s="10"/>
      <c r="M29" s="10"/>
      <c r="N29" s="10">
        <v>531.9</v>
      </c>
      <c r="O29" s="24">
        <v>88.65</v>
      </c>
      <c r="P29" s="7"/>
      <c r="Q29" s="12">
        <f t="shared" si="2"/>
        <v>531.9</v>
      </c>
      <c r="R29" s="10">
        <f t="shared" si="1"/>
        <v>11105.470000000001</v>
      </c>
    </row>
    <row r="30" spans="1:18" x14ac:dyDescent="0.2">
      <c r="A30" s="6"/>
      <c r="B30" s="6"/>
      <c r="C30" s="6"/>
      <c r="D30" s="7"/>
      <c r="E30" s="7"/>
      <c r="F30" s="7"/>
      <c r="G30" s="7"/>
      <c r="H30" s="10" t="s">
        <v>73</v>
      </c>
      <c r="I30" s="25" t="s">
        <v>24</v>
      </c>
      <c r="J30" s="10" t="s">
        <v>21</v>
      </c>
      <c r="K30" s="10"/>
      <c r="L30" s="10"/>
      <c r="M30" s="10"/>
      <c r="N30" s="10">
        <v>10</v>
      </c>
      <c r="O30" s="24"/>
      <c r="P30" s="7"/>
      <c r="Q30" s="12">
        <f t="shared" si="2"/>
        <v>10</v>
      </c>
      <c r="R30" s="12">
        <f t="shared" si="1"/>
        <v>11095.470000000001</v>
      </c>
    </row>
    <row r="31" spans="1:18" x14ac:dyDescent="0.2">
      <c r="A31" s="6"/>
      <c r="B31" s="6"/>
      <c r="C31" s="6"/>
      <c r="D31" s="7"/>
      <c r="E31" s="7"/>
      <c r="F31" s="7"/>
      <c r="G31" s="7"/>
      <c r="H31" s="10" t="s">
        <v>74</v>
      </c>
      <c r="I31" s="25" t="s">
        <v>24</v>
      </c>
      <c r="J31" s="10" t="s">
        <v>21</v>
      </c>
      <c r="K31" s="10"/>
      <c r="L31" s="10"/>
      <c r="M31" s="10"/>
      <c r="N31" s="10">
        <v>14</v>
      </c>
      <c r="O31" s="24"/>
      <c r="P31" s="7"/>
      <c r="Q31" s="12">
        <f t="shared" si="2"/>
        <v>14</v>
      </c>
      <c r="R31" s="10">
        <f t="shared" si="1"/>
        <v>11081.470000000001</v>
      </c>
    </row>
    <row r="32" spans="1:18" x14ac:dyDescent="0.2">
      <c r="A32" s="6" t="s">
        <v>18</v>
      </c>
      <c r="B32" s="6"/>
      <c r="C32" s="6"/>
      <c r="D32" s="7"/>
      <c r="E32" s="7">
        <v>-28199.919999999998</v>
      </c>
      <c r="F32" s="7"/>
      <c r="G32" s="7">
        <v>-28199.919999999998</v>
      </c>
      <c r="H32" s="10" t="s">
        <v>75</v>
      </c>
      <c r="I32" s="25">
        <v>101441</v>
      </c>
      <c r="J32" s="10" t="s">
        <v>18</v>
      </c>
      <c r="K32" s="10"/>
      <c r="L32" s="10"/>
      <c r="M32" s="10"/>
      <c r="N32" s="10"/>
      <c r="O32" s="24"/>
      <c r="P32" s="8">
        <v>28199.919999999998</v>
      </c>
      <c r="Q32" s="12">
        <f t="shared" si="2"/>
        <v>0</v>
      </c>
      <c r="R32" s="10">
        <f t="shared" si="1"/>
        <v>39281.39</v>
      </c>
    </row>
    <row r="33" spans="1:18" x14ac:dyDescent="0.2">
      <c r="A33" s="6" t="s">
        <v>6</v>
      </c>
      <c r="B33" s="6"/>
      <c r="C33" s="6"/>
      <c r="D33" s="7"/>
      <c r="E33" s="7"/>
      <c r="F33" s="7">
        <v>2.8</v>
      </c>
      <c r="G33" s="7">
        <v>2.8</v>
      </c>
      <c r="H33" s="10" t="s">
        <v>75</v>
      </c>
      <c r="I33" s="25">
        <v>101442</v>
      </c>
      <c r="J33" s="10" t="s">
        <v>90</v>
      </c>
      <c r="K33" s="10">
        <v>300.86</v>
      </c>
      <c r="L33" s="10">
        <v>25.3</v>
      </c>
      <c r="M33" s="10"/>
      <c r="N33" s="10"/>
      <c r="O33" s="24"/>
      <c r="P33" s="7"/>
      <c r="Q33" s="12">
        <f t="shared" si="2"/>
        <v>326.16000000000003</v>
      </c>
      <c r="R33" s="10">
        <f t="shared" si="1"/>
        <v>38955.229999999996</v>
      </c>
    </row>
    <row r="34" spans="1:18" x14ac:dyDescent="0.2">
      <c r="A34" s="6"/>
      <c r="B34" s="6"/>
      <c r="C34" s="6"/>
      <c r="D34" s="7"/>
      <c r="E34" s="7"/>
      <c r="F34" s="7"/>
      <c r="G34" s="7"/>
      <c r="H34" s="10" t="s">
        <v>75</v>
      </c>
      <c r="I34" s="25">
        <v>101443</v>
      </c>
      <c r="J34" s="10" t="s">
        <v>77</v>
      </c>
      <c r="K34" s="10"/>
      <c r="L34" s="10">
        <v>20</v>
      </c>
      <c r="M34" s="10"/>
      <c r="N34" s="10"/>
      <c r="O34" s="24"/>
      <c r="P34" s="7"/>
      <c r="Q34" s="12">
        <f t="shared" si="2"/>
        <v>20</v>
      </c>
      <c r="R34" s="10">
        <f t="shared" si="1"/>
        <v>38935.229999999996</v>
      </c>
    </row>
    <row r="35" spans="1:18" x14ac:dyDescent="0.2">
      <c r="A35" s="6"/>
      <c r="B35" s="6"/>
      <c r="C35" s="6"/>
      <c r="D35" s="7"/>
      <c r="E35" s="7"/>
      <c r="F35" s="7"/>
      <c r="G35" s="7"/>
      <c r="H35" s="10" t="s">
        <v>75</v>
      </c>
      <c r="I35" s="25">
        <v>101444</v>
      </c>
      <c r="J35" s="10" t="s">
        <v>30</v>
      </c>
      <c r="K35" s="10"/>
      <c r="L35" s="10"/>
      <c r="M35" s="10"/>
      <c r="N35" s="10">
        <v>335</v>
      </c>
      <c r="O35" s="24"/>
      <c r="P35" s="7"/>
      <c r="Q35" s="12">
        <v>335</v>
      </c>
      <c r="R35" s="10">
        <f t="shared" si="1"/>
        <v>38600.229999999996</v>
      </c>
    </row>
    <row r="36" spans="1:18" x14ac:dyDescent="0.2">
      <c r="A36" s="6"/>
      <c r="B36" s="6"/>
      <c r="C36" s="6"/>
      <c r="D36" s="7"/>
      <c r="E36" s="7"/>
      <c r="F36" s="7"/>
      <c r="G36" s="7"/>
      <c r="H36" s="10" t="s">
        <v>75</v>
      </c>
      <c r="I36" s="25">
        <v>101445</v>
      </c>
      <c r="J36" s="10" t="s">
        <v>60</v>
      </c>
      <c r="K36" s="10">
        <v>206</v>
      </c>
      <c r="L36" s="10"/>
      <c r="M36" s="10"/>
      <c r="N36" s="10"/>
      <c r="O36" s="24"/>
      <c r="P36" s="7"/>
      <c r="Q36" s="12">
        <f t="shared" si="2"/>
        <v>206</v>
      </c>
      <c r="R36" s="10">
        <f t="shared" si="1"/>
        <v>38394.229999999996</v>
      </c>
    </row>
    <row r="37" spans="1:18" x14ac:dyDescent="0.2">
      <c r="A37" s="6" t="s">
        <v>78</v>
      </c>
      <c r="B37" s="6"/>
      <c r="C37" s="69">
        <v>1320.4</v>
      </c>
      <c r="D37" s="7"/>
      <c r="E37" s="7"/>
      <c r="F37" s="7"/>
      <c r="G37" s="7"/>
      <c r="H37" s="10" t="s">
        <v>79</v>
      </c>
      <c r="I37" s="25">
        <v>101446</v>
      </c>
      <c r="J37" s="10" t="s">
        <v>80</v>
      </c>
      <c r="K37" s="10"/>
      <c r="L37" s="10"/>
      <c r="M37" s="10"/>
      <c r="N37" s="10">
        <v>225</v>
      </c>
      <c r="O37" s="24"/>
      <c r="P37" s="7"/>
      <c r="Q37" s="12">
        <f t="shared" si="2"/>
        <v>225</v>
      </c>
      <c r="R37" s="10">
        <f t="shared" si="1"/>
        <v>38169.229999999996</v>
      </c>
    </row>
    <row r="38" spans="1:18" x14ac:dyDescent="0.2">
      <c r="A38" s="6"/>
      <c r="B38" s="6"/>
      <c r="C38" s="6"/>
      <c r="D38" s="7"/>
      <c r="E38" s="7"/>
      <c r="F38" s="7"/>
      <c r="G38" s="7"/>
      <c r="H38" s="10" t="s">
        <v>81</v>
      </c>
      <c r="I38" s="25" t="s">
        <v>82</v>
      </c>
      <c r="J38" s="10" t="s">
        <v>91</v>
      </c>
      <c r="K38" s="10">
        <v>300.86</v>
      </c>
      <c r="L38" s="10"/>
      <c r="M38" s="10"/>
      <c r="N38" s="10"/>
      <c r="O38" s="24"/>
      <c r="P38" s="7"/>
      <c r="Q38" s="12">
        <f t="shared" si="2"/>
        <v>300.86</v>
      </c>
      <c r="R38" s="10">
        <f t="shared" si="1"/>
        <v>37868.369999999995</v>
      </c>
    </row>
    <row r="39" spans="1:18" x14ac:dyDescent="0.2">
      <c r="A39" s="6"/>
      <c r="B39" s="6"/>
      <c r="C39" s="6"/>
      <c r="D39" s="7"/>
      <c r="E39" s="7"/>
      <c r="F39" s="7"/>
      <c r="G39" s="7"/>
      <c r="H39" s="10" t="s">
        <v>81</v>
      </c>
      <c r="I39" s="25">
        <v>101447</v>
      </c>
      <c r="J39" s="10" t="s">
        <v>76</v>
      </c>
      <c r="K39" s="10"/>
      <c r="L39" s="10">
        <v>21.4</v>
      </c>
      <c r="M39" s="10"/>
      <c r="N39" s="10"/>
      <c r="O39" s="24"/>
      <c r="P39" s="7"/>
      <c r="Q39" s="12">
        <f t="shared" si="2"/>
        <v>21.4</v>
      </c>
      <c r="R39" s="10">
        <f t="shared" si="1"/>
        <v>37846.969999999994</v>
      </c>
    </row>
    <row r="40" spans="1:18" x14ac:dyDescent="0.2">
      <c r="A40" s="6"/>
      <c r="B40" s="6"/>
      <c r="C40" s="6"/>
      <c r="D40" s="7"/>
      <c r="E40" s="7"/>
      <c r="F40" s="7"/>
      <c r="G40" s="7"/>
      <c r="H40" s="10" t="s">
        <v>81</v>
      </c>
      <c r="I40" s="25" t="s">
        <v>24</v>
      </c>
      <c r="J40" s="10" t="s">
        <v>21</v>
      </c>
      <c r="K40" s="10"/>
      <c r="L40" s="10"/>
      <c r="M40" s="10"/>
      <c r="N40" s="10">
        <v>11</v>
      </c>
      <c r="O40" s="24"/>
      <c r="P40" s="7"/>
      <c r="Q40" s="12">
        <f t="shared" si="2"/>
        <v>11</v>
      </c>
      <c r="R40" s="12">
        <f t="shared" si="1"/>
        <v>37835.969999999994</v>
      </c>
    </row>
    <row r="41" spans="1:18" x14ac:dyDescent="0.2">
      <c r="A41" s="6" t="s">
        <v>6</v>
      </c>
      <c r="B41" s="6"/>
      <c r="C41" s="6"/>
      <c r="D41" s="7"/>
      <c r="E41" s="7"/>
      <c r="F41" s="7">
        <v>0.56999999999999995</v>
      </c>
      <c r="G41" s="7"/>
      <c r="H41" s="10" t="s">
        <v>83</v>
      </c>
      <c r="I41" s="25" t="s">
        <v>24</v>
      </c>
      <c r="J41" s="10" t="s">
        <v>21</v>
      </c>
      <c r="K41" s="10"/>
      <c r="L41" s="10"/>
      <c r="M41" s="10"/>
      <c r="N41" s="10">
        <v>12</v>
      </c>
      <c r="O41" s="24"/>
      <c r="P41" s="7"/>
      <c r="Q41" s="12">
        <f t="shared" si="2"/>
        <v>12</v>
      </c>
      <c r="R41" s="10">
        <f t="shared" si="1"/>
        <v>37823.969999999994</v>
      </c>
    </row>
    <row r="42" spans="1:18" x14ac:dyDescent="0.2">
      <c r="A42" s="6"/>
      <c r="B42" s="6"/>
      <c r="C42" s="6"/>
      <c r="D42" s="7"/>
      <c r="E42" s="7"/>
      <c r="F42" s="7"/>
      <c r="G42" s="7"/>
      <c r="H42" s="10" t="s">
        <v>84</v>
      </c>
      <c r="I42" s="25" t="s">
        <v>82</v>
      </c>
      <c r="J42" s="10" t="s">
        <v>92</v>
      </c>
      <c r="K42" s="10">
        <v>300.86</v>
      </c>
      <c r="L42" s="10"/>
      <c r="M42" s="10"/>
      <c r="N42" s="10"/>
      <c r="O42" s="24"/>
      <c r="P42" s="7"/>
      <c r="Q42" s="12">
        <f t="shared" si="2"/>
        <v>300.86</v>
      </c>
      <c r="R42" s="10">
        <f t="shared" si="1"/>
        <v>37523.109999999993</v>
      </c>
    </row>
    <row r="43" spans="1:18" x14ac:dyDescent="0.2">
      <c r="A43" s="6" t="s">
        <v>6</v>
      </c>
      <c r="B43" s="6"/>
      <c r="C43" s="6"/>
      <c r="D43" s="7"/>
      <c r="E43" s="7"/>
      <c r="F43" s="7">
        <v>2.1800000000000002</v>
      </c>
      <c r="G43" s="7"/>
      <c r="H43" s="10" t="s">
        <v>85</v>
      </c>
      <c r="I43" s="25">
        <v>1</v>
      </c>
      <c r="J43" s="10" t="s">
        <v>76</v>
      </c>
      <c r="K43" s="10">
        <v>137.11000000000001</v>
      </c>
      <c r="L43" s="10">
        <v>11.7</v>
      </c>
      <c r="M43" s="10"/>
      <c r="N43" s="10"/>
      <c r="O43" s="24"/>
      <c r="P43" s="7"/>
      <c r="Q43" s="12">
        <f t="shared" si="2"/>
        <v>148.81</v>
      </c>
      <c r="R43" s="10">
        <f t="shared" si="1"/>
        <v>37374.299999999996</v>
      </c>
    </row>
    <row r="44" spans="1:18" x14ac:dyDescent="0.2">
      <c r="A44" s="6"/>
      <c r="B44" s="6"/>
      <c r="C44" s="6"/>
      <c r="D44" s="7"/>
      <c r="E44" s="7"/>
      <c r="F44" s="7"/>
      <c r="G44" s="7"/>
      <c r="H44" s="10" t="s">
        <v>85</v>
      </c>
      <c r="I44" s="25">
        <v>2</v>
      </c>
      <c r="J44" s="10" t="s">
        <v>86</v>
      </c>
      <c r="K44" s="67"/>
      <c r="L44" s="10">
        <v>40</v>
      </c>
      <c r="M44" s="10"/>
      <c r="N44" s="10"/>
      <c r="O44" s="24"/>
      <c r="P44" s="7"/>
      <c r="Q44" s="10">
        <f t="shared" si="2"/>
        <v>40</v>
      </c>
      <c r="R44" s="10">
        <f t="shared" si="1"/>
        <v>37334.299999999996</v>
      </c>
    </row>
    <row r="45" spans="1:18" x14ac:dyDescent="0.2">
      <c r="A45" s="6"/>
      <c r="B45" s="6"/>
      <c r="C45" s="6"/>
      <c r="D45" s="7"/>
      <c r="E45" s="7"/>
      <c r="F45" s="7"/>
      <c r="G45" s="7"/>
      <c r="H45" s="10" t="s">
        <v>85</v>
      </c>
      <c r="I45" s="25">
        <v>3</v>
      </c>
      <c r="J45" s="10" t="s">
        <v>30</v>
      </c>
      <c r="K45" s="67"/>
      <c r="L45" s="10"/>
      <c r="M45" s="10"/>
      <c r="N45" s="10">
        <v>50</v>
      </c>
      <c r="O45" s="24"/>
      <c r="P45" s="7"/>
      <c r="Q45" s="10">
        <f t="shared" si="2"/>
        <v>50</v>
      </c>
      <c r="R45" s="10">
        <f t="shared" si="1"/>
        <v>37284.299999999996</v>
      </c>
    </row>
    <row r="46" spans="1:18" x14ac:dyDescent="0.2">
      <c r="A46" s="6"/>
      <c r="B46" s="6"/>
      <c r="C46" s="6"/>
      <c r="D46" s="7"/>
      <c r="E46" s="7"/>
      <c r="F46" s="7"/>
      <c r="G46" s="7"/>
      <c r="H46" s="10" t="s">
        <v>87</v>
      </c>
      <c r="I46" s="25">
        <v>4</v>
      </c>
      <c r="J46" s="10" t="s">
        <v>88</v>
      </c>
      <c r="K46" s="67"/>
      <c r="L46" s="10"/>
      <c r="M46" s="10"/>
      <c r="N46" s="10">
        <v>859.2</v>
      </c>
      <c r="O46" s="24">
        <v>143.19999999999999</v>
      </c>
      <c r="P46" s="7"/>
      <c r="Q46" s="12">
        <f t="shared" si="2"/>
        <v>859.2</v>
      </c>
      <c r="R46" s="10">
        <f t="shared" si="1"/>
        <v>36425.1</v>
      </c>
    </row>
    <row r="47" spans="1:18" x14ac:dyDescent="0.2">
      <c r="A47" s="6"/>
      <c r="B47" s="6"/>
      <c r="C47" s="6"/>
      <c r="D47" s="7"/>
      <c r="E47" s="7"/>
      <c r="F47" s="7"/>
      <c r="G47" s="7"/>
      <c r="H47" s="10" t="s">
        <v>93</v>
      </c>
      <c r="I47" s="25" t="s">
        <v>82</v>
      </c>
      <c r="J47" s="10" t="s">
        <v>94</v>
      </c>
      <c r="K47" s="10">
        <v>300.86</v>
      </c>
      <c r="L47" s="10"/>
      <c r="M47" s="10"/>
      <c r="N47" s="10"/>
      <c r="O47" s="24"/>
      <c r="P47" s="7"/>
      <c r="Q47" s="12">
        <f t="shared" si="2"/>
        <v>300.86</v>
      </c>
      <c r="R47" s="10">
        <f t="shared" si="1"/>
        <v>36124.239999999998</v>
      </c>
    </row>
    <row r="48" spans="1:18" x14ac:dyDescent="0.2">
      <c r="A48" s="6"/>
      <c r="B48" s="6"/>
      <c r="C48" s="6"/>
      <c r="D48" s="7"/>
      <c r="E48" s="7"/>
      <c r="F48" s="7"/>
      <c r="G48" s="7"/>
      <c r="H48" s="10" t="s">
        <v>95</v>
      </c>
      <c r="I48" s="25">
        <v>5</v>
      </c>
      <c r="J48" s="10" t="s">
        <v>76</v>
      </c>
      <c r="K48" s="10">
        <v>49.89</v>
      </c>
      <c r="L48" s="10">
        <v>48.84</v>
      </c>
      <c r="M48" s="10"/>
      <c r="N48" s="10"/>
      <c r="O48" s="24"/>
      <c r="P48" s="7"/>
      <c r="Q48" s="12">
        <f t="shared" si="2"/>
        <v>98.73</v>
      </c>
      <c r="R48" s="10">
        <f t="shared" si="1"/>
        <v>36025.509999999995</v>
      </c>
    </row>
    <row r="49" spans="1:18" x14ac:dyDescent="0.2">
      <c r="A49" s="6" t="s">
        <v>6</v>
      </c>
      <c r="B49" s="6"/>
      <c r="C49" s="6"/>
      <c r="D49" s="7"/>
      <c r="E49" s="7"/>
      <c r="F49" s="7">
        <v>2.11</v>
      </c>
      <c r="G49" s="7"/>
      <c r="H49" s="10" t="s">
        <v>96</v>
      </c>
      <c r="I49" s="25">
        <v>6</v>
      </c>
      <c r="J49" s="10" t="s">
        <v>97</v>
      </c>
      <c r="K49" s="10"/>
      <c r="L49" s="10">
        <v>30</v>
      </c>
      <c r="M49" s="10"/>
      <c r="N49" s="10"/>
      <c r="O49" s="24"/>
      <c r="P49" s="7"/>
      <c r="Q49" s="10">
        <f t="shared" si="2"/>
        <v>30</v>
      </c>
      <c r="R49" s="10">
        <f>SUM(R48+P49-Q49)</f>
        <v>35995.509999999995</v>
      </c>
    </row>
    <row r="50" spans="1:18" x14ac:dyDescent="0.2">
      <c r="A50" s="6"/>
      <c r="B50" s="6"/>
      <c r="C50" s="6"/>
      <c r="D50" s="7"/>
      <c r="E50" s="7"/>
      <c r="F50" s="7"/>
      <c r="G50" s="7"/>
      <c r="H50" s="10" t="s">
        <v>96</v>
      </c>
      <c r="I50" s="25">
        <v>7</v>
      </c>
      <c r="J50" s="10" t="s">
        <v>28</v>
      </c>
      <c r="K50" s="10"/>
      <c r="L50" s="10"/>
      <c r="M50" s="10"/>
      <c r="N50" s="10">
        <v>521.94000000000005</v>
      </c>
      <c r="O50" s="24">
        <v>86.99</v>
      </c>
      <c r="P50" s="7"/>
      <c r="Q50" s="10">
        <f t="shared" si="2"/>
        <v>521.94000000000005</v>
      </c>
      <c r="R50" s="10">
        <f>SUM(R49+P50-Q50)</f>
        <v>35473.569999999992</v>
      </c>
    </row>
    <row r="51" spans="1:18" x14ac:dyDescent="0.2">
      <c r="A51" s="6"/>
      <c r="B51" s="6"/>
      <c r="C51" s="6"/>
      <c r="D51" s="7"/>
      <c r="E51" s="7"/>
      <c r="F51" s="7"/>
      <c r="G51" s="7"/>
      <c r="H51" s="10" t="s">
        <v>96</v>
      </c>
      <c r="I51" s="25">
        <v>8</v>
      </c>
      <c r="J51" s="10" t="s">
        <v>98</v>
      </c>
      <c r="K51" s="10">
        <v>60</v>
      </c>
      <c r="L51" s="10"/>
      <c r="M51" s="10"/>
      <c r="N51" s="10"/>
      <c r="O51" s="24"/>
      <c r="P51" s="7"/>
      <c r="Q51" s="10">
        <f t="shared" si="2"/>
        <v>60</v>
      </c>
      <c r="R51" s="10">
        <f>SUM(R50+P51-Q51)</f>
        <v>35413.569999999992</v>
      </c>
    </row>
    <row r="52" spans="1:18" x14ac:dyDescent="0.2">
      <c r="A52" s="6" t="s">
        <v>6</v>
      </c>
      <c r="B52" s="6"/>
      <c r="C52" s="6"/>
      <c r="D52" s="7"/>
      <c r="E52" s="7"/>
      <c r="F52" s="7">
        <v>0.49</v>
      </c>
      <c r="G52" s="7"/>
      <c r="H52" s="10" t="s">
        <v>99</v>
      </c>
      <c r="I52" s="25" t="s">
        <v>24</v>
      </c>
      <c r="J52" s="10" t="s">
        <v>21</v>
      </c>
      <c r="K52" s="10"/>
      <c r="L52" s="10"/>
      <c r="M52" s="10"/>
      <c r="N52" s="10">
        <v>10</v>
      </c>
      <c r="O52" s="24"/>
      <c r="P52" s="7"/>
      <c r="Q52" s="12">
        <f t="shared" si="2"/>
        <v>10</v>
      </c>
      <c r="R52" s="10">
        <f>SUM(R51+P52-Q52)</f>
        <v>35403.569999999992</v>
      </c>
    </row>
    <row r="53" spans="1:18" x14ac:dyDescent="0.2">
      <c r="A53" s="6"/>
      <c r="B53" s="6"/>
      <c r="C53" s="6"/>
      <c r="D53" s="7"/>
      <c r="E53" s="7"/>
      <c r="F53" s="7"/>
      <c r="G53" s="7"/>
      <c r="H53" s="10" t="s">
        <v>100</v>
      </c>
      <c r="I53" s="25" t="s">
        <v>82</v>
      </c>
      <c r="J53" s="10" t="s">
        <v>101</v>
      </c>
      <c r="K53" s="10">
        <v>300.86</v>
      </c>
      <c r="L53" s="10"/>
      <c r="M53" s="10"/>
      <c r="N53" s="10"/>
      <c r="O53" s="24"/>
      <c r="P53" s="7"/>
      <c r="Q53" s="10">
        <f t="shared" si="2"/>
        <v>300.86</v>
      </c>
      <c r="R53" s="10">
        <f t="shared" ref="R53:R62" si="3">SUM(R52+P53-Q53)</f>
        <v>35102.709999999992</v>
      </c>
    </row>
    <row r="54" spans="1:18" x14ac:dyDescent="0.2">
      <c r="A54" s="6"/>
      <c r="B54" s="6"/>
      <c r="C54" s="6"/>
      <c r="D54" s="7"/>
      <c r="E54" s="7"/>
      <c r="F54" s="7"/>
      <c r="G54" s="7"/>
      <c r="H54" s="10" t="s">
        <v>102</v>
      </c>
      <c r="I54" s="25">
        <v>9</v>
      </c>
      <c r="J54" s="10" t="s">
        <v>76</v>
      </c>
      <c r="K54" s="10">
        <v>20.8</v>
      </c>
      <c r="L54" s="10">
        <v>5.85</v>
      </c>
      <c r="M54" s="10"/>
      <c r="N54" s="10"/>
      <c r="O54" s="24"/>
      <c r="P54" s="7"/>
      <c r="Q54" s="10">
        <f t="shared" si="2"/>
        <v>26.65</v>
      </c>
      <c r="R54" s="10">
        <f t="shared" si="3"/>
        <v>35076.05999999999</v>
      </c>
    </row>
    <row r="55" spans="1:18" x14ac:dyDescent="0.2">
      <c r="A55" s="6"/>
      <c r="B55" s="6"/>
      <c r="C55" s="6"/>
      <c r="D55" s="7"/>
      <c r="E55" s="7"/>
      <c r="F55" s="7"/>
      <c r="G55" s="7"/>
      <c r="H55" s="10" t="s">
        <v>102</v>
      </c>
      <c r="I55" s="25">
        <v>10</v>
      </c>
      <c r="J55" s="10" t="s">
        <v>103</v>
      </c>
      <c r="K55" s="10"/>
      <c r="L55" s="10"/>
      <c r="M55" s="10"/>
      <c r="N55" s="10">
        <v>1132.27</v>
      </c>
      <c r="O55" s="24">
        <v>188.71</v>
      </c>
      <c r="P55" s="7"/>
      <c r="Q55" s="10">
        <f t="shared" si="2"/>
        <v>1132.27</v>
      </c>
      <c r="R55" s="10">
        <f t="shared" si="3"/>
        <v>33943.789999999994</v>
      </c>
    </row>
    <row r="56" spans="1:18" x14ac:dyDescent="0.2">
      <c r="A56" s="6"/>
      <c r="B56" s="6"/>
      <c r="C56" s="6"/>
      <c r="D56" s="7"/>
      <c r="E56" s="7"/>
      <c r="F56" s="7"/>
      <c r="G56" s="7"/>
      <c r="H56" s="10" t="s">
        <v>102</v>
      </c>
      <c r="I56" s="25">
        <v>11</v>
      </c>
      <c r="J56" s="10" t="s">
        <v>77</v>
      </c>
      <c r="K56" s="10"/>
      <c r="L56" s="10">
        <v>20</v>
      </c>
      <c r="M56" s="10"/>
      <c r="N56" s="10"/>
      <c r="O56" s="24"/>
      <c r="P56" s="7"/>
      <c r="Q56" s="10">
        <f t="shared" si="2"/>
        <v>20</v>
      </c>
      <c r="R56" s="10">
        <f t="shared" si="3"/>
        <v>33923.789999999994</v>
      </c>
    </row>
    <row r="57" spans="1:18" x14ac:dyDescent="0.2">
      <c r="A57" s="6"/>
      <c r="B57" s="6"/>
      <c r="C57" s="6"/>
      <c r="D57" s="7"/>
      <c r="E57" s="7"/>
      <c r="F57" s="7"/>
      <c r="G57" s="7"/>
      <c r="H57" s="10" t="s">
        <v>104</v>
      </c>
      <c r="I57" s="25" t="s">
        <v>24</v>
      </c>
      <c r="J57" s="10" t="s">
        <v>21</v>
      </c>
      <c r="K57" s="10"/>
      <c r="L57" s="10"/>
      <c r="M57" s="10"/>
      <c r="N57" s="10">
        <v>8</v>
      </c>
      <c r="O57" s="24"/>
      <c r="P57" s="7"/>
      <c r="Q57" s="10">
        <f t="shared" si="2"/>
        <v>8</v>
      </c>
      <c r="R57" s="10">
        <f t="shared" si="3"/>
        <v>33915.789999999994</v>
      </c>
    </row>
    <row r="58" spans="1:18" x14ac:dyDescent="0.2">
      <c r="A58" s="6"/>
      <c r="B58" s="6"/>
      <c r="C58" s="6"/>
      <c r="D58" s="7"/>
      <c r="E58" s="7"/>
      <c r="F58" s="7"/>
      <c r="G58" s="7"/>
      <c r="H58" s="10"/>
      <c r="I58" s="25"/>
      <c r="J58" s="10"/>
      <c r="K58" s="10"/>
      <c r="L58" s="10"/>
      <c r="M58" s="10"/>
      <c r="N58" s="10"/>
      <c r="O58" s="24"/>
      <c r="P58" s="7"/>
      <c r="Q58" s="10">
        <f t="shared" si="2"/>
        <v>0</v>
      </c>
      <c r="R58" s="10">
        <f t="shared" si="3"/>
        <v>33915.789999999994</v>
      </c>
    </row>
    <row r="59" spans="1:18" x14ac:dyDescent="0.2">
      <c r="A59" s="6"/>
      <c r="B59" s="6"/>
      <c r="C59" s="6"/>
      <c r="D59" s="7"/>
      <c r="E59" s="7"/>
      <c r="F59" s="7"/>
      <c r="G59" s="7"/>
      <c r="H59" s="10"/>
      <c r="I59" s="25"/>
      <c r="J59" s="10"/>
      <c r="K59" s="10"/>
      <c r="L59" s="10"/>
      <c r="M59" s="10"/>
      <c r="N59" s="10"/>
      <c r="O59" s="24"/>
      <c r="P59" s="7"/>
      <c r="Q59" s="10">
        <f t="shared" si="2"/>
        <v>0</v>
      </c>
      <c r="R59" s="10">
        <f t="shared" si="3"/>
        <v>33915.789999999994</v>
      </c>
    </row>
    <row r="60" spans="1:18" x14ac:dyDescent="0.2">
      <c r="A60" s="6"/>
      <c r="B60" s="6"/>
      <c r="C60" s="6"/>
      <c r="D60" s="7"/>
      <c r="E60" s="7"/>
      <c r="F60" s="7"/>
      <c r="G60" s="7"/>
      <c r="H60" s="10"/>
      <c r="I60" s="25"/>
      <c r="J60" s="10"/>
      <c r="K60" s="10"/>
      <c r="L60" s="10"/>
      <c r="M60" s="10"/>
      <c r="N60" s="10"/>
      <c r="O60" s="24"/>
      <c r="P60" s="7"/>
      <c r="Q60" s="10">
        <f t="shared" si="2"/>
        <v>0</v>
      </c>
      <c r="R60" s="10">
        <f t="shared" si="3"/>
        <v>33915.789999999994</v>
      </c>
    </row>
    <row r="61" spans="1:18" x14ac:dyDescent="0.2">
      <c r="A61" s="6"/>
      <c r="B61" s="6"/>
      <c r="C61" s="6"/>
      <c r="D61" s="7"/>
      <c r="E61" s="7"/>
      <c r="F61" s="7"/>
      <c r="G61" s="7"/>
      <c r="H61" s="10"/>
      <c r="I61" s="25"/>
      <c r="J61" s="10"/>
      <c r="K61" s="10"/>
      <c r="L61" s="10"/>
      <c r="M61" s="10"/>
      <c r="N61" s="10"/>
      <c r="O61" s="24"/>
      <c r="P61" s="7"/>
      <c r="Q61" s="10">
        <f t="shared" si="2"/>
        <v>0</v>
      </c>
      <c r="R61" s="10">
        <f t="shared" si="3"/>
        <v>33915.789999999994</v>
      </c>
    </row>
    <row r="62" spans="1:18" x14ac:dyDescent="0.2">
      <c r="A62" s="6"/>
      <c r="B62" s="6"/>
      <c r="C62" s="6"/>
      <c r="D62" s="7"/>
      <c r="E62" s="7"/>
      <c r="F62" s="7"/>
      <c r="G62" s="7"/>
      <c r="H62" s="10"/>
      <c r="I62" s="25"/>
      <c r="J62" s="10"/>
      <c r="K62" s="10"/>
      <c r="L62" s="10"/>
      <c r="M62" s="10"/>
      <c r="N62" s="10"/>
      <c r="O62" s="24"/>
      <c r="P62" s="7"/>
      <c r="Q62" s="10">
        <f t="shared" si="2"/>
        <v>0</v>
      </c>
      <c r="R62" s="10">
        <f t="shared" si="3"/>
        <v>33915.789999999994</v>
      </c>
    </row>
    <row r="63" spans="1:18" x14ac:dyDescent="0.2">
      <c r="A63" s="6"/>
      <c r="B63" s="6"/>
      <c r="C63" s="6"/>
      <c r="D63" s="7"/>
      <c r="E63" s="7"/>
      <c r="F63" s="7"/>
      <c r="G63" s="7"/>
      <c r="H63" s="10"/>
      <c r="I63" s="25"/>
      <c r="J63" s="10"/>
      <c r="K63" s="10"/>
      <c r="L63" s="10"/>
      <c r="M63" s="10"/>
      <c r="N63" s="10"/>
      <c r="O63" s="24"/>
      <c r="P63" s="7"/>
      <c r="Q63" s="10"/>
      <c r="R63" s="10"/>
    </row>
    <row r="64" spans="1:18" x14ac:dyDescent="0.2">
      <c r="A64" s="6"/>
      <c r="B64" s="6"/>
      <c r="C64" s="6"/>
      <c r="D64" s="7"/>
      <c r="E64" s="7"/>
      <c r="F64" s="7"/>
      <c r="G64" s="7"/>
      <c r="H64" s="10"/>
      <c r="I64" s="16"/>
      <c r="J64" s="10"/>
      <c r="K64" s="10"/>
      <c r="L64" s="10"/>
      <c r="M64" s="10"/>
      <c r="N64" s="10"/>
      <c r="O64" s="24"/>
      <c r="P64" s="7"/>
      <c r="Q64" s="10">
        <f>SUM(K64:N64)</f>
        <v>0</v>
      </c>
      <c r="R64" s="10">
        <f>SUM(R48+P64-Q64)</f>
        <v>36025.509999999995</v>
      </c>
    </row>
    <row r="65" spans="1:18" ht="12" thickBot="1" x14ac:dyDescent="0.25">
      <c r="A65" s="26">
        <f>SUM(B66+C66+D66+F66)</f>
        <v>15685.970000000001</v>
      </c>
      <c r="B65" s="27"/>
      <c r="C65" s="27"/>
      <c r="D65" s="28"/>
      <c r="E65" s="28"/>
      <c r="F65" s="28"/>
      <c r="G65" s="28">
        <f>SUM(G4:G64)</f>
        <v>-27597.879999999997</v>
      </c>
      <c r="H65" s="17" t="s">
        <v>12</v>
      </c>
      <c r="I65" s="29"/>
      <c r="J65" s="29">
        <f>SUM(K66:N66)</f>
        <v>10653.080000000002</v>
      </c>
      <c r="K65" s="15"/>
      <c r="L65" s="15"/>
      <c r="M65" s="15"/>
      <c r="N65" s="15"/>
      <c r="O65" s="30"/>
      <c r="P65" s="28"/>
      <c r="Q65" s="15"/>
      <c r="R65" s="10"/>
    </row>
    <row r="66" spans="1:18" ht="12" thickBot="1" x14ac:dyDescent="0.25">
      <c r="A66" s="31"/>
      <c r="B66" s="32">
        <f>SUM(B4:B64)</f>
        <v>13758.18</v>
      </c>
      <c r="C66" s="33">
        <f>SUM(C4:C65)</f>
        <v>1744.6000000000001</v>
      </c>
      <c r="D66" s="33">
        <f>SUM(D4:D65)</f>
        <v>0</v>
      </c>
      <c r="E66" s="32">
        <f>SUM(E4:E64)</f>
        <v>-41958.1</v>
      </c>
      <c r="F66" s="33">
        <f>SUM(F4:F64)</f>
        <v>183.19000000000003</v>
      </c>
      <c r="G66" s="34">
        <f>SUM(B66:F66)</f>
        <v>-26272.13</v>
      </c>
      <c r="H66" s="18"/>
      <c r="I66" s="19"/>
      <c r="J66" s="19"/>
      <c r="K66" s="35">
        <f>SUM(K4:K64)</f>
        <v>3748.400000000001</v>
      </c>
      <c r="L66" s="35">
        <f>SUM(L4:L64)</f>
        <v>1098.1799999999998</v>
      </c>
      <c r="M66" s="35">
        <f>SUM(M4:M64)</f>
        <v>200</v>
      </c>
      <c r="N66" s="35">
        <f>SUM(N5:N64)</f>
        <v>5606.5</v>
      </c>
      <c r="O66" s="35">
        <f>SUM(O4:O65)</f>
        <v>639.76</v>
      </c>
      <c r="P66" s="32">
        <f>SUM(P4:P65)</f>
        <v>41958.1</v>
      </c>
      <c r="Q66" s="36">
        <f>SUM(K66:N66)</f>
        <v>10653.080000000002</v>
      </c>
      <c r="R66" s="37">
        <f>SUM(R64)</f>
        <v>36025.509999999995</v>
      </c>
    </row>
    <row r="67" spans="1:18" ht="12" thickBo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15"/>
      <c r="R67" s="40"/>
    </row>
    <row r="68" spans="1:18" ht="12" thickBot="1" x14ac:dyDescent="0.25">
      <c r="A68" s="42">
        <v>27600.68</v>
      </c>
      <c r="B68" s="43">
        <v>45017</v>
      </c>
      <c r="C68" s="41" t="s">
        <v>35</v>
      </c>
      <c r="D68" s="42"/>
      <c r="E68" s="42"/>
      <c r="F68" s="42"/>
      <c r="G68" s="44">
        <v>2610.77</v>
      </c>
      <c r="H68" s="45">
        <v>45017</v>
      </c>
      <c r="I68" s="42" t="s">
        <v>13</v>
      </c>
      <c r="J68" s="46">
        <f>SUM(A68+G68)</f>
        <v>30211.45</v>
      </c>
      <c r="K68" s="39"/>
      <c r="L68" s="39"/>
      <c r="M68" s="39"/>
      <c r="N68" s="39"/>
      <c r="O68" s="39"/>
      <c r="P68" s="39"/>
      <c r="Q68" s="15"/>
      <c r="R68" s="15"/>
    </row>
    <row r="69" spans="1:18" ht="12" thickBot="1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47"/>
      <c r="K69" s="39"/>
      <c r="L69" s="15"/>
      <c r="M69" s="39"/>
      <c r="N69" s="39"/>
      <c r="O69" s="15"/>
      <c r="P69" s="39"/>
      <c r="Q69" s="39"/>
      <c r="R69" s="39"/>
    </row>
    <row r="70" spans="1:18" x14ac:dyDescent="0.2">
      <c r="A70" s="49" t="s">
        <v>36</v>
      </c>
      <c r="B70" s="50">
        <f>SUM(G3+G66)</f>
        <v>1328.5499999999993</v>
      </c>
      <c r="C70" s="39" t="s">
        <v>105</v>
      </c>
      <c r="D70" s="39"/>
      <c r="E70" s="15"/>
      <c r="F70" s="39"/>
      <c r="G70" s="39"/>
      <c r="H70" s="48" t="s">
        <v>37</v>
      </c>
      <c r="I70" s="49"/>
      <c r="J70" s="51">
        <f>SUM(A65)</f>
        <v>15685.970000000001</v>
      </c>
      <c r="K70" s="39"/>
      <c r="L70" s="39"/>
      <c r="M70" s="39"/>
      <c r="N70" s="39"/>
      <c r="O70" s="39"/>
      <c r="P70" s="39"/>
      <c r="Q70" s="39"/>
      <c r="R70" s="39"/>
    </row>
    <row r="71" spans="1:18" x14ac:dyDescent="0.2">
      <c r="A71" s="27" t="s">
        <v>38</v>
      </c>
      <c r="B71" s="53">
        <f>SUM(R66)</f>
        <v>36025.509999999995</v>
      </c>
      <c r="C71" s="39"/>
      <c r="D71" s="39"/>
      <c r="E71" s="39"/>
      <c r="F71" s="39"/>
      <c r="G71" s="39"/>
      <c r="H71" s="52" t="s">
        <v>39</v>
      </c>
      <c r="I71" s="27"/>
      <c r="J71" s="54">
        <f>SUM(Q66)</f>
        <v>10653.080000000002</v>
      </c>
      <c r="K71" s="39" t="s">
        <v>89</v>
      </c>
      <c r="L71" s="39"/>
      <c r="M71" s="39"/>
      <c r="N71" s="39"/>
      <c r="O71" s="39"/>
      <c r="P71" s="39"/>
      <c r="Q71" s="39"/>
      <c r="R71" s="39"/>
    </row>
    <row r="72" spans="1:18" ht="12" thickBot="1" x14ac:dyDescent="0.25">
      <c r="A72" s="27"/>
      <c r="B72" s="53"/>
      <c r="C72" s="39"/>
      <c r="D72" s="39"/>
      <c r="E72" s="39"/>
      <c r="F72" s="39"/>
      <c r="G72" s="39"/>
      <c r="H72" s="52"/>
      <c r="I72" s="27"/>
      <c r="J72" s="54"/>
      <c r="K72" s="39"/>
      <c r="L72" s="39"/>
      <c r="M72" s="39"/>
      <c r="N72" s="39"/>
      <c r="O72" s="39"/>
      <c r="P72" s="39"/>
      <c r="Q72" s="39"/>
      <c r="R72" s="39"/>
    </row>
    <row r="73" spans="1:18" ht="12" thickBot="1" x14ac:dyDescent="0.25">
      <c r="A73" s="31" t="s">
        <v>40</v>
      </c>
      <c r="B73" s="56">
        <f>SUM(B70:B72)</f>
        <v>37354.06</v>
      </c>
      <c r="C73" s="39"/>
      <c r="D73" s="39"/>
      <c r="E73" s="39"/>
      <c r="F73" s="39"/>
      <c r="G73" s="39"/>
      <c r="H73" s="55" t="s">
        <v>41</v>
      </c>
      <c r="I73" s="31"/>
      <c r="J73" s="46">
        <f>SUM(J68+J70-J71)</f>
        <v>35244.339999999997</v>
      </c>
      <c r="K73" s="39"/>
      <c r="L73" s="39"/>
      <c r="M73" s="39"/>
      <c r="N73" s="39"/>
      <c r="O73" s="39"/>
      <c r="P73" s="39"/>
      <c r="Q73" s="39"/>
      <c r="R73" s="39"/>
    </row>
    <row r="74" spans="1:18" ht="12" thickBot="1" x14ac:dyDescent="0.25">
      <c r="F74" s="57"/>
    </row>
    <row r="75" spans="1:18" ht="12" thickBot="1" x14ac:dyDescent="0.25">
      <c r="A75" s="58" t="s">
        <v>42</v>
      </c>
      <c r="B75" s="59" t="s">
        <v>43</v>
      </c>
      <c r="E75" s="38"/>
    </row>
    <row r="76" spans="1:18" x14ac:dyDescent="0.2">
      <c r="A76" s="60" t="s">
        <v>44</v>
      </c>
      <c r="B76" s="61">
        <v>6500</v>
      </c>
    </row>
    <row r="77" spans="1:18" x14ac:dyDescent="0.2">
      <c r="A77" s="60" t="s">
        <v>45</v>
      </c>
      <c r="B77" s="61">
        <v>10000</v>
      </c>
    </row>
    <row r="78" spans="1:18" x14ac:dyDescent="0.2">
      <c r="A78" s="60" t="s">
        <v>46</v>
      </c>
      <c r="B78" s="61">
        <v>800</v>
      </c>
    </row>
    <row r="79" spans="1:18" x14ac:dyDescent="0.2">
      <c r="A79" s="60" t="s">
        <v>47</v>
      </c>
      <c r="B79" s="61">
        <v>1000</v>
      </c>
    </row>
    <row r="80" spans="1:18" x14ac:dyDescent="0.2">
      <c r="A80" s="60" t="s">
        <v>48</v>
      </c>
      <c r="B80" s="61">
        <v>2000</v>
      </c>
    </row>
    <row r="81" spans="1:2" x14ac:dyDescent="0.2">
      <c r="A81" s="60" t="s">
        <v>49</v>
      </c>
      <c r="B81" s="61">
        <v>1435</v>
      </c>
    </row>
    <row r="82" spans="1:2" x14ac:dyDescent="0.2">
      <c r="A82" s="60" t="s">
        <v>50</v>
      </c>
      <c r="B82" s="61">
        <v>5000</v>
      </c>
    </row>
    <row r="83" spans="1:2" ht="12" thickBot="1" x14ac:dyDescent="0.25">
      <c r="A83" s="62" t="s">
        <v>51</v>
      </c>
      <c r="B83" s="63">
        <v>800</v>
      </c>
    </row>
    <row r="84" spans="1:2" ht="12" thickBot="1" x14ac:dyDescent="0.25">
      <c r="A84" s="58" t="s">
        <v>52</v>
      </c>
      <c r="B84" s="59">
        <f>SUM(B76:B83)</f>
        <v>27535</v>
      </c>
    </row>
    <row r="86" spans="1:2" x14ac:dyDescent="0.2">
      <c r="B86" s="71">
        <v>3716.09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19221190 - Ellie Crossland</cp:lastModifiedBy>
  <cp:lastPrinted>2020-01-23T20:23:29Z</cp:lastPrinted>
  <dcterms:created xsi:type="dcterms:W3CDTF">2019-05-22T09:57:14Z</dcterms:created>
  <dcterms:modified xsi:type="dcterms:W3CDTF">2024-01-31T07:47:56Z</dcterms:modified>
</cp:coreProperties>
</file>